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0760" windowHeight="104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<sst xmlns="http://schemas.openxmlformats.org/spreadsheetml/2006/main" count="450" uniqueCount="321">
  <si>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</si>
  <si>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</si>
  <si>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</si>
  <si>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</si>
  <si>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</si>
  <si>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</si>
  <si>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</si>
  <si>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</si>
  <si>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</si>
  <si>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</si>
  <si>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</si>
  <si>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</si>
  <si>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</si>
  <si>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</si>
  <si>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</si>
  <si>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</si>
  <si>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</si>
  <si>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</si>
  <si>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</si>
  <si>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</si>
  <si>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</si>
  <si>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</si>
  <si>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</si>
  <si>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</si>
  <si>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</si>
  <si>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</si>
  <si>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</si>
  <si>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</si>
  <si>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</si>
  <si>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</si>
  <si>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</si>
  <si>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</si>
  <si>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</si>
  <si>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</si>
  <si>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</si>
  <si>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</si>
  <si>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</si>
  <si>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</si>
  <si>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</si>
  <si>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</si>
  <si>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</si>
  <si>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</si>
  <si>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</si>
  <si>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</si>
  <si>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</si>
  <si>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</si>
  <si>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</si>
  <si>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</si>
  <si>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</si>
  <si>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</si>
  <si>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</si>
  <si>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</si>
  <si>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</si>
  <si>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</si>
  <si>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</si>
  <si>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</si>
  <si>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</si>
  <si>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</si>
  <si>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</si>
  <si>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</si>
  <si>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</si>
  <si>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</si>
  <si>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</si>
  <si>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</si>
  <si>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</si>
  <si>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</si>
  <si>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</si>
  <si>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</si>
  <si>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</si>
  <si>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</si>
  <si>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</si>
  <si>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</si>
  <si>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</si>
  <si>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</si>
  <si>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</si>
  <si>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</si>
  <si>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</si>
  <si>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</si>
  <si>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</si>
  <si>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</si>
  <si>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</si>
  <si>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</si>
  <si>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</si>
  <si>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</si>
  <si>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</si>
  <si>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</si>
  <si>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</si>
  <si>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</si>
  <si>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</si>
  <si>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</si>
  <si>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</si>
  <si>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</si>
  <si>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</si>
  <si>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</si>
  <si>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</si>
  <si>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</si>
  <si>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</si>
  <si>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</si>
  <si>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</si>
  <si>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</si>
  <si>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</si>
  <si>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</si>
  <si>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</si>
  <si>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</si>
  <si>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</si>
  <si>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</si>
  <si>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</si>
  <si>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</si>
  <si>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</si>
  <si>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</si>
  <si>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</si>
  <si>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</si>
  <si>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</si>
  <si>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</si>
  <si>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</si>
  <si>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</si>
  <si>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</si>
  <si>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</si>
  <si>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</si>
  <si>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</si>
  <si>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</si>
  <si>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</si>
  <si>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</si>
  <si>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</si>
  <si>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</si>
  <si>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</si>
  <si>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</si>
  <si>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</si>
  <si>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</si>
  <si>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</si>
  <si>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</si>
  <si>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</si>
  <si>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</si>
  <si>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</si>
  <si>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</si>
  <si>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</si>
  <si>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</si>
  <si>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</si>
  <si>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</si>
  <si>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</si>
  <si>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</si>
  <si>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</si>
  <si>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</si>
  <si>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</si>
  <si>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</si>
  <si>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</si>
  <si>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</si>
  <si>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</si>
  <si>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</si>
  <si>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</si>
  <si>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</si>
  <si>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</si>
  <si>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</si>
  <si>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</si>
  <si>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</si>
  <si>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</si>
  <si>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</si>
  <si>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</si>
  <si>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</si>
  <si>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</si>
  <si>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</si>
  <si>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</si>
  <si>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</si>
  <si>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</si>
  <si>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</si>
  <si>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</si>
  <si>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</si>
  <si>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</si>
  <si>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</si>
  <si>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</si>
  <si>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</si>
  <si>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</si>
  <si>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</si>
  <si>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</si>
  <si>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</si>
  <si>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</si>
  <si>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</si>
  <si>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</si>
  <si>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</si>
  <si>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</si>
  <si>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</si>
  <si>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</si>
  <si>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</si>
  <si>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</si>
  <si>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</si>
  <si>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</si>
  <si>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</si>
  <si>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</si>
  <si>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</si>
  <si>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</si>
  <si>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</si>
  <si>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</si>
  <si>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</si>
  <si>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</si>
  <si>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</si>
  <si>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</si>
  <si>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</si>
  <si>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</si>
  <si>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</si>
  <si>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</si>
  <si>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</si>
  <si>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</si>
  <si>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</si>
  <si>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</si>
  <si>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</si>
  <si>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</si>
  <si>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</si>
  <si>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</si>
  <si>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</si>
  <si>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</si>
  <si>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</si>
  <si>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</si>
  <si>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</si>
  <si>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</si>
  <si>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</si>
  <si>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</si>
  <si>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</si>
  <si>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</si>
  <si>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</si>
  <si>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</si>
  <si>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</si>
  <si>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</si>
  <si>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</si>
  <si>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</si>
  <si>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</si>
  <si>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01 января 2018 г.</t>
  </si>
  <si>
    <t>Федеральное государственное бюджетное образовательное учреждение высшего образования "Омский государственный педагогический университет"</t>
  </si>
  <si>
    <t>02079649</t>
  </si>
  <si>
    <t>ГОД</t>
  </si>
  <si>
    <t>5</t>
  </si>
  <si>
    <t>01.01.2018</t>
  </si>
  <si>
    <t>3</t>
  </si>
  <si>
    <t>07401001X510352701000</t>
  </si>
  <si>
    <t>500</t>
  </si>
  <si>
    <t>52701000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</si>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</sst>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5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center" wrapText="1"/>
    </xf>
    <xf numFmtId="49" fontId="3" fillId="20" borderId="27" xfId="0" applyNumberFormat="1" applyFont="1" applyFill="1" applyBorder="1" applyAlignment="1">
      <alignment horizontal="center"/>
    </xf>
    <xf numFmtId="49" fontId="3" fillId="20" borderId="28" xfId="0" applyNumberFormat="1" applyFont="1" applyFill="1" applyBorder="1" applyAlignment="1">
      <alignment horizontal="center"/>
    </xf>
    <xf numFmtId="0" fontId="7" fillId="20" borderId="26" xfId="0" applyFont="1" applyFill="1" applyBorder="1" applyAlignment="1">
      <alignment horizontal="left" wrapText="1"/>
    </xf>
    <xf numFmtId="49" fontId="3" fillId="20" borderId="29" xfId="0" applyNumberFormat="1" applyFont="1" applyFill="1" applyBorder="1" applyAlignment="1">
      <alignment horizontal="center"/>
    </xf>
    <xf numFmtId="49" fontId="3" fillId="20" borderId="19" xfId="0" applyNumberFormat="1" applyFont="1" applyFill="1" applyBorder="1" applyAlignment="1">
      <alignment horizontal="center"/>
    </xf>
    <xf numFmtId="0" fontId="3" fillId="20" borderId="26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1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6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3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49" fontId="3" fillId="0" borderId="22" xfId="0" applyNumberFormat="1" applyFont="1" applyBorder="1" applyAlignment="1" applyProtection="1">
      <alignment horizontal="center" wrapText="1"/>
      <protection locked="0"/>
    </xf>
    <xf numFmtId="164" fontId="3" fillId="4" borderId="43" xfId="0" applyNumberFormat="1" applyFont="1" applyFill="1" applyBorder="1" applyAlignment="1">
      <alignment horizontal="right"/>
    </xf>
    <xf numFmtId="164" fontId="3" fillId="20" borderId="20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1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4" borderId="44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4" borderId="20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24" borderId="32" xfId="0" applyNumberFormat="1" applyFont="1" applyFill="1" applyBorder="1" applyAlignment="1">
      <alignment horizontal="right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24" borderId="19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6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6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6" borderId="32" xfId="0" applyNumberFormat="1" applyFont="1" applyFill="1" applyBorder="1" applyAlignment="1">
      <alignment horizontal="right"/>
    </xf>
    <xf numFmtId="164" fontId="3" fillId="23" borderId="28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23" borderId="51" xfId="0" applyNumberFormat="1" applyFont="1" applyFill="1" applyBorder="1" applyAlignment="1">
      <alignment horizontal="right"/>
    </xf>
    <xf numFmtId="164" fontId="3" fillId="7" borderId="52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25" borderId="44" xfId="0" applyNumberFormat="1" applyFont="1" applyFill="1" applyBorder="1" applyAlignment="1" applyProtection="1">
      <alignment horizontal="right"/>
      <protection/>
    </xf>
    <xf numFmtId="164" fontId="3" fillId="25" borderId="4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26" borderId="4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3" fillId="0" borderId="22" xfId="0" applyNumberFormat="1" applyFont="1" applyBorder="1" applyAlignment="1" applyProtection="1">
      <alignment horizontal="left" wrapText="1"/>
      <protection locked="0"/>
    </xf>
    <xf numFmtId="49" fontId="3" fillId="0" borderId="42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D30" sqref="D30"/>
    </sheetView>
  </sheetViews>
  <sheetFormatPr defaultColWidth="9.00390625" defaultRowHeight="12.75"/>
  <cols>
    <col min="1" max="1" width="55.75390625" style="37" customWidth="1"/>
    <col min="2" max="3" width="5.75390625" style="37" customWidth="1"/>
    <col min="4" max="5" width="18.75390625" style="37" customWidth="1"/>
    <col min="6" max="7" width="18.75390625" style="36" customWidth="1"/>
    <col min="8" max="8" width="9.125" style="1" hidden="1" customWidth="1"/>
    <col min="9" max="9" width="10.25390625" style="1" hidden="1" customWidth="1"/>
    <col min="10" max="16384" width="9.125" style="1" customWidth="1"/>
  </cols>
  <sheetData>
    <row r="1" spans="1:9" ht="15.75">
      <c r="A1" s="154" t="s">
        <v>0</v>
      </c>
      <c r="B1" s="155"/>
      <c r="C1" s="155"/>
      <c r="D1" s="155"/>
      <c r="E1" s="155"/>
      <c r="F1" s="156"/>
      <c r="G1" s="140" t="s">
        <v>1</v>
      </c>
      <c r="H1" s="7" t="s">
        <v>232</v>
      </c>
      <c r="I1" s="3" t="s">
        <v>210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229</v>
      </c>
      <c r="I2" s="3" t="s">
        <v>209</v>
      </c>
    </row>
    <row r="3" spans="1:9" ht="15">
      <c r="A3" s="4"/>
      <c r="B3" s="3" t="s">
        <v>176</v>
      </c>
      <c r="C3" s="160" t="s">
        <v>225</v>
      </c>
      <c r="D3" s="160"/>
      <c r="E3" s="3"/>
      <c r="F3" s="8" t="s">
        <v>172</v>
      </c>
      <c r="G3" s="132">
        <v>43101</v>
      </c>
      <c r="H3" s="7" t="s">
        <v>233</v>
      </c>
      <c r="I3" s="3" t="s">
        <v>211</v>
      </c>
    </row>
    <row r="4" spans="1:9" ht="51" customHeight="1">
      <c r="A4" s="6" t="s">
        <v>177</v>
      </c>
      <c r="B4" s="162" t="s">
        <v>226</v>
      </c>
      <c r="C4" s="162"/>
      <c r="D4" s="162"/>
      <c r="E4" s="162"/>
      <c r="F4" s="8" t="s">
        <v>173</v>
      </c>
      <c r="G4" s="131" t="s">
        <v>227</v>
      </c>
      <c r="H4" s="7" t="s">
        <v>230</v>
      </c>
      <c r="I4" s="3" t="s">
        <v>212</v>
      </c>
    </row>
    <row r="5" spans="1:9" ht="14.25" customHeight="1">
      <c r="A5" s="6" t="s">
        <v>178</v>
      </c>
      <c r="B5" s="163"/>
      <c r="C5" s="163"/>
      <c r="D5" s="163"/>
      <c r="E5" s="163"/>
      <c r="F5" s="8" t="s">
        <v>193</v>
      </c>
      <c r="G5" s="5">
        <v>5503037623</v>
      </c>
      <c r="H5" s="7"/>
      <c r="I5" s="3" t="s">
        <v>213</v>
      </c>
    </row>
    <row r="6" spans="1:9" ht="15.75" customHeight="1">
      <c r="A6" s="6" t="s">
        <v>179</v>
      </c>
      <c r="B6" s="163"/>
      <c r="C6" s="163"/>
      <c r="D6" s="163"/>
      <c r="E6" s="163"/>
      <c r="F6" s="8" t="s">
        <v>194</v>
      </c>
      <c r="G6" s="130" t="s">
        <v>234</v>
      </c>
      <c r="H6" s="7" t="s">
        <v>231</v>
      </c>
      <c r="I6" s="3" t="s">
        <v>214</v>
      </c>
    </row>
    <row r="7" spans="2:9" ht="15.75" customHeight="1">
      <c r="B7" s="161"/>
      <c r="C7" s="161"/>
      <c r="D7" s="161"/>
      <c r="E7" s="161"/>
      <c r="F7" s="8" t="s">
        <v>173</v>
      </c>
      <c r="G7" s="131"/>
      <c r="H7" s="7"/>
      <c r="I7" s="3" t="s">
        <v>215</v>
      </c>
    </row>
    <row r="8" spans="1:9" ht="10.5" customHeight="1">
      <c r="A8" s="6" t="s">
        <v>180</v>
      </c>
      <c r="B8" s="162"/>
      <c r="C8" s="162"/>
      <c r="D8" s="162"/>
      <c r="E8" s="162"/>
      <c r="F8" s="8" t="s">
        <v>174</v>
      </c>
      <c r="G8" s="131"/>
      <c r="H8" s="7"/>
      <c r="I8" s="3" t="s">
        <v>216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228</v>
      </c>
      <c r="I9" s="3" t="s">
        <v>217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218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219</v>
      </c>
    </row>
    <row r="12" spans="1:9" s="3" customFormat="1" ht="12" customHeight="1">
      <c r="A12" s="13"/>
      <c r="B12" s="14" t="s">
        <v>5</v>
      </c>
      <c r="C12" s="157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220</v>
      </c>
    </row>
    <row r="13" spans="1:9" s="3" customFormat="1" ht="12" customHeight="1">
      <c r="A13" s="18" t="s">
        <v>8</v>
      </c>
      <c r="B13" s="19" t="s">
        <v>9</v>
      </c>
      <c r="C13" s="158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221</v>
      </c>
    </row>
    <row r="14" spans="1:9" s="3" customFormat="1" ht="12" customHeight="1">
      <c r="A14" s="23"/>
      <c r="B14" s="19" t="s">
        <v>12</v>
      </c>
      <c r="C14" s="159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222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223</v>
      </c>
    </row>
    <row r="16" spans="1:7" s="3" customFormat="1" ht="24">
      <c r="A16" s="42" t="s">
        <v>273</v>
      </c>
      <c r="B16" s="43" t="s">
        <v>16</v>
      </c>
      <c r="C16" s="44" t="s">
        <v>17</v>
      </c>
      <c r="D16" s="146">
        <f>D17+D18+D19+D20+D24+D32+D38</f>
        <v>126476600</v>
      </c>
      <c r="E16" s="146">
        <f>E17+E18+E19+E20+E24+E32+E38</f>
        <v>347850103.6</v>
      </c>
      <c r="F16" s="146">
        <f>F17+F18+F19+F20+F24+F32+F38</f>
        <v>229181560.75</v>
      </c>
      <c r="G16" s="100">
        <f>SUM(D16:F16)</f>
        <v>703508264.35</v>
      </c>
    </row>
    <row r="17" spans="1:7" s="3" customFormat="1" ht="12">
      <c r="A17" s="45" t="s">
        <v>272</v>
      </c>
      <c r="B17" s="46" t="s">
        <v>18</v>
      </c>
      <c r="C17" s="47" t="s">
        <v>19</v>
      </c>
      <c r="D17" s="101"/>
      <c r="E17" s="150"/>
      <c r="F17" s="102">
        <v>5550736.84</v>
      </c>
      <c r="G17" s="104">
        <f>SUM(D17:F17)</f>
        <v>5550736.84</v>
      </c>
    </row>
    <row r="18" spans="1:7" s="3" customFormat="1" ht="12">
      <c r="A18" s="45" t="s">
        <v>274</v>
      </c>
      <c r="B18" s="46" t="s">
        <v>20</v>
      </c>
      <c r="C18" s="47" t="s">
        <v>21</v>
      </c>
      <c r="D18" s="101"/>
      <c r="E18" s="136">
        <v>347784900</v>
      </c>
      <c r="F18" s="102">
        <v>219357395.94</v>
      </c>
      <c r="G18" s="104">
        <f>SUM(D18:F18)</f>
        <v>567142295.94</v>
      </c>
    </row>
    <row r="19" spans="1:7" s="3" customFormat="1" ht="24">
      <c r="A19" s="45" t="s">
        <v>275</v>
      </c>
      <c r="B19" s="46" t="s">
        <v>22</v>
      </c>
      <c r="C19" s="47" t="s">
        <v>23</v>
      </c>
      <c r="D19" s="101"/>
      <c r="E19" s="150"/>
      <c r="F19" s="102">
        <v>2475685.31</v>
      </c>
      <c r="G19" s="104">
        <f>SUM(D19:F19)</f>
        <v>2475685.31</v>
      </c>
    </row>
    <row r="20" spans="1:7" s="3" customFormat="1" ht="12">
      <c r="A20" s="45" t="s">
        <v>276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277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278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279</v>
      </c>
      <c r="B24" s="46" t="s">
        <v>31</v>
      </c>
      <c r="C24" s="47" t="s">
        <v>32</v>
      </c>
      <c r="D24" s="152"/>
      <c r="E24" s="136">
        <v>-2183315.78</v>
      </c>
      <c r="F24" s="136">
        <v>678780.76</v>
      </c>
      <c r="G24" s="104">
        <f>SUM(D24:F24)</f>
        <v>-1504535.02</v>
      </c>
    </row>
    <row r="25" spans="1:7" s="3" customFormat="1" ht="9.75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>
        <v>-319.87</v>
      </c>
      <c r="G26" s="111">
        <f>SUM(D26:F26)</f>
        <v>-319.87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-2183315.78</v>
      </c>
      <c r="F27" s="105">
        <f>F29+F30</f>
        <v>151286.81</v>
      </c>
      <c r="G27" s="104">
        <f>SUM(D27:F27)</f>
        <v>-2032028.97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280</v>
      </c>
      <c r="B29" s="49" t="s">
        <v>38</v>
      </c>
      <c r="C29" s="47" t="s">
        <v>36</v>
      </c>
      <c r="D29" s="102"/>
      <c r="E29" s="102">
        <v>65203.6</v>
      </c>
      <c r="F29" s="102">
        <v>89743.81</v>
      </c>
      <c r="G29" s="111">
        <f>SUM(D29:F29)</f>
        <v>154947.41</v>
      </c>
    </row>
    <row r="30" spans="1:7" s="3" customFormat="1" ht="11.25">
      <c r="A30" s="48" t="s">
        <v>281</v>
      </c>
      <c r="B30" s="46" t="s">
        <v>39</v>
      </c>
      <c r="C30" s="47" t="s">
        <v>36</v>
      </c>
      <c r="D30" s="101"/>
      <c r="E30" s="153">
        <v>-2248519.38</v>
      </c>
      <c r="F30" s="102">
        <v>61543</v>
      </c>
      <c r="G30" s="104">
        <f>SUM(D30:F30)</f>
        <v>-2186976.38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>
        <v>527813.82</v>
      </c>
      <c r="G31" s="104">
        <f>SUM(D31:F31)</f>
        <v>527813.82</v>
      </c>
    </row>
    <row r="32" spans="1:7" s="3" customFormat="1" ht="12">
      <c r="A32" s="50" t="s">
        <v>282</v>
      </c>
      <c r="B32" s="46" t="s">
        <v>17</v>
      </c>
      <c r="C32" s="51" t="s">
        <v>42</v>
      </c>
      <c r="D32" s="112">
        <f>D34+D35+D36+D37</f>
        <v>126476600</v>
      </c>
      <c r="E32" s="112">
        <f>E34+E35+E36+E37</f>
        <v>2248519.38</v>
      </c>
      <c r="F32" s="112">
        <f>F34+F35+F36+F37</f>
        <v>1118961.9</v>
      </c>
      <c r="G32" s="104">
        <f>SUM(D32:F32)</f>
        <v>129844081.28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>
        <v>126476600</v>
      </c>
      <c r="E34" s="150"/>
      <c r="F34" s="150"/>
      <c r="G34" s="111">
        <f>SUM(D34:F34)</f>
        <v>126476600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>
        <v>204000</v>
      </c>
      <c r="G36" s="104">
        <f>SUM(D36:F36)</f>
        <v>204000</v>
      </c>
    </row>
    <row r="37" spans="1:7" s="3" customFormat="1" ht="11.25">
      <c r="A37" s="138" t="s">
        <v>283</v>
      </c>
      <c r="B37" s="49" t="s">
        <v>46</v>
      </c>
      <c r="C37" s="47" t="s">
        <v>42</v>
      </c>
      <c r="D37" s="150"/>
      <c r="E37" s="102">
        <v>2248519.38</v>
      </c>
      <c r="F37" s="102">
        <v>914961.9</v>
      </c>
      <c r="G37" s="104">
        <f>SUM(D37:F37)</f>
        <v>3163481.28</v>
      </c>
    </row>
    <row r="38" spans="1:7" s="3" customFormat="1" ht="12.75" thickBot="1">
      <c r="A38" s="50" t="s">
        <v>284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7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8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9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285</v>
      </c>
      <c r="B44" s="43" t="s">
        <v>25</v>
      </c>
      <c r="C44" s="57" t="s">
        <v>50</v>
      </c>
      <c r="D44" s="143">
        <f>D45+D50+D58+D62+D66+D70+D74+D80+D85</f>
        <v>126266839</v>
      </c>
      <c r="E44" s="143">
        <f>E45+E50+E58+E62+E66+E70+E74+E80+E85</f>
        <v>354388713.7</v>
      </c>
      <c r="F44" s="143">
        <f>F45+F50+F58+F62+F66+F70+F74+F80+F85</f>
        <v>235321331.69</v>
      </c>
      <c r="G44" s="100">
        <f>SUM(D44:F44)</f>
        <v>715976884.39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662239</v>
      </c>
      <c r="E45" s="118">
        <f>SUM(E47:E49)</f>
        <v>312756735.09</v>
      </c>
      <c r="F45" s="118">
        <f>SUM(F47:F49)</f>
        <v>157423703.9</v>
      </c>
      <c r="G45" s="104">
        <f>SUM(D45:F45)</f>
        <v>470842677.99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265</v>
      </c>
      <c r="B47" s="49" t="s">
        <v>54</v>
      </c>
      <c r="C47" s="58" t="s">
        <v>55</v>
      </c>
      <c r="D47" s="119">
        <v>508514.94</v>
      </c>
      <c r="E47" s="119">
        <v>241560861.58</v>
      </c>
      <c r="F47" s="119">
        <v>119342761.97</v>
      </c>
      <c r="G47" s="111">
        <f>SUM(D47:F47)</f>
        <v>361412138.49</v>
      </c>
    </row>
    <row r="48" spans="1:7" s="3" customFormat="1" ht="11.25">
      <c r="A48" s="48" t="s">
        <v>266</v>
      </c>
      <c r="B48" s="46" t="s">
        <v>56</v>
      </c>
      <c r="C48" s="58" t="s">
        <v>57</v>
      </c>
      <c r="D48" s="120"/>
      <c r="E48" s="120">
        <v>446180.31</v>
      </c>
      <c r="F48" s="120">
        <v>2690091.67</v>
      </c>
      <c r="G48" s="104">
        <f>SUM(D48:F48)</f>
        <v>3136271.98</v>
      </c>
    </row>
    <row r="49" spans="1:7" s="3" customFormat="1" ht="11.25">
      <c r="A49" s="48" t="s">
        <v>267</v>
      </c>
      <c r="B49" s="46" t="s">
        <v>58</v>
      </c>
      <c r="C49" s="58" t="s">
        <v>59</v>
      </c>
      <c r="D49" s="120">
        <v>153724.06</v>
      </c>
      <c r="E49" s="120">
        <v>70749693.2</v>
      </c>
      <c r="F49" s="120">
        <v>35390850.26</v>
      </c>
      <c r="G49" s="104">
        <f>SUM(D49:F49)</f>
        <v>106294267.52</v>
      </c>
    </row>
    <row r="50" spans="1:7" s="3" customFormat="1" ht="12">
      <c r="A50" s="45" t="s">
        <v>268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24867028.55</v>
      </c>
      <c r="F50" s="118">
        <f>SUM(F52:F57)</f>
        <v>57498798.81</v>
      </c>
      <c r="G50" s="104">
        <f>SUM(D50:F50)</f>
        <v>82365827.36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269</v>
      </c>
      <c r="B52" s="49" t="s">
        <v>34</v>
      </c>
      <c r="C52" s="58" t="s">
        <v>61</v>
      </c>
      <c r="D52" s="119"/>
      <c r="E52" s="119"/>
      <c r="F52" s="119">
        <v>1552716.73</v>
      </c>
      <c r="G52" s="111">
        <f aca="true" t="shared" si="0" ref="G52:G58">SUM(D52:F52)</f>
        <v>1552716.73</v>
      </c>
    </row>
    <row r="53" spans="1:7" s="3" customFormat="1" ht="11.25">
      <c r="A53" s="48" t="s">
        <v>270</v>
      </c>
      <c r="B53" s="46" t="s">
        <v>36</v>
      </c>
      <c r="C53" s="58" t="s">
        <v>62</v>
      </c>
      <c r="D53" s="120"/>
      <c r="E53" s="120">
        <v>32770</v>
      </c>
      <c r="F53" s="120">
        <v>104105</v>
      </c>
      <c r="G53" s="104">
        <f t="shared" si="0"/>
        <v>136875</v>
      </c>
    </row>
    <row r="54" spans="1:7" s="3" customFormat="1" ht="11.25">
      <c r="A54" s="48" t="s">
        <v>271</v>
      </c>
      <c r="B54" s="46" t="s">
        <v>41</v>
      </c>
      <c r="C54" s="58" t="s">
        <v>63</v>
      </c>
      <c r="D54" s="120"/>
      <c r="E54" s="120">
        <v>17655342.56</v>
      </c>
      <c r="F54" s="120">
        <v>15854167.67</v>
      </c>
      <c r="G54" s="104">
        <f t="shared" si="0"/>
        <v>33509510.23</v>
      </c>
    </row>
    <row r="55" spans="1:7" s="3" customFormat="1" ht="11.25">
      <c r="A55" s="48" t="s">
        <v>263</v>
      </c>
      <c r="B55" s="46" t="s">
        <v>64</v>
      </c>
      <c r="C55" s="58" t="s">
        <v>65</v>
      </c>
      <c r="D55" s="120"/>
      <c r="E55" s="120"/>
      <c r="F55" s="120">
        <v>71331</v>
      </c>
      <c r="G55" s="104">
        <f t="shared" si="0"/>
        <v>71331</v>
      </c>
    </row>
    <row r="56" spans="1:7" s="3" customFormat="1" ht="11.25">
      <c r="A56" s="48" t="s">
        <v>264</v>
      </c>
      <c r="B56" s="46" t="s">
        <v>66</v>
      </c>
      <c r="C56" s="58" t="s">
        <v>67</v>
      </c>
      <c r="D56" s="120"/>
      <c r="E56" s="120">
        <v>977067.33</v>
      </c>
      <c r="F56" s="120">
        <v>11171466.36</v>
      </c>
      <c r="G56" s="104">
        <f t="shared" si="0"/>
        <v>12148533.69</v>
      </c>
    </row>
    <row r="57" spans="1:7" s="3" customFormat="1" ht="11.25">
      <c r="A57" s="48" t="s">
        <v>286</v>
      </c>
      <c r="B57" s="46" t="s">
        <v>68</v>
      </c>
      <c r="C57" s="58" t="s">
        <v>69</v>
      </c>
      <c r="D57" s="120"/>
      <c r="E57" s="120">
        <v>6201848.66</v>
      </c>
      <c r="F57" s="120">
        <v>28745012.05</v>
      </c>
      <c r="G57" s="104">
        <f t="shared" si="0"/>
        <v>34946860.71</v>
      </c>
    </row>
    <row r="58" spans="1:7" s="3" customFormat="1" ht="12">
      <c r="A58" s="59" t="s">
        <v>287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288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289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290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15169.41</v>
      </c>
      <c r="G62" s="104">
        <f>SUM(D62:F62)</f>
        <v>15169.41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291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292</v>
      </c>
      <c r="B65" s="49" t="s">
        <v>57</v>
      </c>
      <c r="C65" s="58" t="s">
        <v>78</v>
      </c>
      <c r="D65" s="119"/>
      <c r="E65" s="119"/>
      <c r="F65" s="119">
        <v>15169.41</v>
      </c>
      <c r="G65" s="104">
        <f>SUM(D65:F65)</f>
        <v>15169.41</v>
      </c>
    </row>
    <row r="66" spans="1:7" s="3" customFormat="1" ht="12">
      <c r="A66" s="45" t="s">
        <v>293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9095</v>
      </c>
      <c r="G66" s="104">
        <f>SUM(D66:F66)</f>
        <v>9095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297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299</v>
      </c>
      <c r="B69" s="46" t="s">
        <v>81</v>
      </c>
      <c r="C69" s="61" t="s">
        <v>82</v>
      </c>
      <c r="D69" s="120"/>
      <c r="E69" s="120"/>
      <c r="F69" s="120">
        <v>9095</v>
      </c>
      <c r="G69" s="104">
        <f>SUM(D69:F69)</f>
        <v>9095</v>
      </c>
    </row>
    <row r="70" spans="1:7" s="3" customFormat="1" ht="12">
      <c r="A70" s="45" t="s">
        <v>294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45430.79</v>
      </c>
      <c r="F70" s="118">
        <f>SUM(F72:F73)</f>
        <v>2889153.16</v>
      </c>
      <c r="G70" s="104">
        <f>SUM(D70:F70)</f>
        <v>2934583.95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298</v>
      </c>
      <c r="B72" s="49" t="s">
        <v>78</v>
      </c>
      <c r="C72" s="58" t="s">
        <v>84</v>
      </c>
      <c r="D72" s="119"/>
      <c r="E72" s="119">
        <v>44385.79</v>
      </c>
      <c r="F72" s="119">
        <v>2886794.84</v>
      </c>
      <c r="G72" s="111">
        <f>SUM(D72:F72)</f>
        <v>2931180.63</v>
      </c>
    </row>
    <row r="73" spans="1:7" s="3" customFormat="1" ht="22.5">
      <c r="A73" s="48" t="s">
        <v>300</v>
      </c>
      <c r="B73" s="49" t="s">
        <v>85</v>
      </c>
      <c r="C73" s="58" t="s">
        <v>86</v>
      </c>
      <c r="D73" s="119"/>
      <c r="E73" s="119">
        <v>1045</v>
      </c>
      <c r="F73" s="119">
        <v>2358.32</v>
      </c>
      <c r="G73" s="104">
        <f>SUM(D73:F73)</f>
        <v>3403.32</v>
      </c>
    </row>
    <row r="74" spans="1:7" s="3" customFormat="1" ht="12.75" thickBot="1">
      <c r="A74" s="50" t="s">
        <v>295</v>
      </c>
      <c r="B74" s="62" t="s">
        <v>79</v>
      </c>
      <c r="C74" s="63" t="s">
        <v>87</v>
      </c>
      <c r="D74" s="121">
        <v>125604600</v>
      </c>
      <c r="E74" s="121">
        <v>7642887.44</v>
      </c>
      <c r="F74" s="121">
        <v>3448808.39</v>
      </c>
      <c r="G74" s="122">
        <f>SUM(D74:F74)</f>
        <v>136696295.83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8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8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9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296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9076631.83</v>
      </c>
      <c r="F80" s="123">
        <f>SUM(F82:F84)</f>
        <v>13787291.37</v>
      </c>
      <c r="G80" s="124">
        <f>SUM(D80:F80)</f>
        <v>22863923.2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301</v>
      </c>
      <c r="B82" s="49" t="s">
        <v>91</v>
      </c>
      <c r="C82" s="58" t="s">
        <v>92</v>
      </c>
      <c r="D82" s="103"/>
      <c r="E82" s="119">
        <v>7981107.04</v>
      </c>
      <c r="F82" s="119">
        <v>3850859.05</v>
      </c>
      <c r="G82" s="124">
        <f aca="true" t="shared" si="1" ref="G82:G91">SUM(D82:F82)</f>
        <v>11831966.09</v>
      </c>
    </row>
    <row r="83" spans="1:7" s="3" customFormat="1" ht="11.25">
      <c r="A83" s="38" t="s">
        <v>302</v>
      </c>
      <c r="B83" s="46" t="s">
        <v>93</v>
      </c>
      <c r="C83" s="58" t="s">
        <v>94</v>
      </c>
      <c r="D83" s="120"/>
      <c r="E83" s="120">
        <v>1095524.79</v>
      </c>
      <c r="F83" s="120">
        <v>9936432.32</v>
      </c>
      <c r="G83" s="124">
        <f t="shared" si="1"/>
        <v>11031957.11</v>
      </c>
    </row>
    <row r="84" spans="1:7" s="3" customFormat="1" ht="11.25">
      <c r="A84" s="64" t="s">
        <v>303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304</v>
      </c>
      <c r="B85" s="46" t="s">
        <v>87</v>
      </c>
      <c r="C85" s="58"/>
      <c r="D85" s="120"/>
      <c r="E85" s="120"/>
      <c r="F85" s="120">
        <v>249311.65</v>
      </c>
      <c r="G85" s="124">
        <f t="shared" si="1"/>
        <v>249311.65</v>
      </c>
    </row>
    <row r="86" spans="1:7" s="3" customFormat="1" ht="22.5">
      <c r="A86" s="65" t="s">
        <v>305</v>
      </c>
      <c r="B86" s="46" t="s">
        <v>97</v>
      </c>
      <c r="C86" s="58"/>
      <c r="D86" s="142">
        <f>D90+D116</f>
        <v>209761</v>
      </c>
      <c r="E86" s="142">
        <f>E90+E116</f>
        <v>-9134608.57</v>
      </c>
      <c r="F86" s="142">
        <f>F90+F116</f>
        <v>-12917482.94</v>
      </c>
      <c r="G86" s="124">
        <f t="shared" si="1"/>
        <v>-21842330.51</v>
      </c>
    </row>
    <row r="87" spans="1:7" s="3" customFormat="1" ht="24">
      <c r="A87" s="45" t="s">
        <v>306</v>
      </c>
      <c r="B87" s="46" t="s">
        <v>98</v>
      </c>
      <c r="C87" s="58"/>
      <c r="D87" s="148">
        <f>D16-D44</f>
        <v>209761</v>
      </c>
      <c r="E87" s="148">
        <f>E16-E44</f>
        <v>-6538610.1</v>
      </c>
      <c r="F87" s="148">
        <f>F16-F44</f>
        <v>-6139770.94</v>
      </c>
      <c r="G87" s="124">
        <f t="shared" si="1"/>
        <v>-12468620.04</v>
      </c>
    </row>
    <row r="88" spans="1:7" s="3" customFormat="1" ht="12">
      <c r="A88" s="45" t="s">
        <v>307</v>
      </c>
      <c r="B88" s="46" t="s">
        <v>99</v>
      </c>
      <c r="C88" s="58"/>
      <c r="D88" s="117"/>
      <c r="E88" s="120"/>
      <c r="F88" s="120">
        <v>6777712</v>
      </c>
      <c r="G88" s="124">
        <f t="shared" si="1"/>
        <v>6777712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>
        <v>-2595998.47</v>
      </c>
      <c r="F89" s="135"/>
      <c r="G89" s="124">
        <f t="shared" si="1"/>
        <v>-2595998.47</v>
      </c>
    </row>
    <row r="90" spans="1:7" s="3" customFormat="1" ht="22.5">
      <c r="A90" s="65" t="s">
        <v>308</v>
      </c>
      <c r="B90" s="46" t="s">
        <v>100</v>
      </c>
      <c r="C90" s="58"/>
      <c r="D90" s="145">
        <f>D91+D95+D99+D103+D107</f>
        <v>0</v>
      </c>
      <c r="E90" s="145">
        <f>E91+E95+E99+E103+E107</f>
        <v>-4138959.94</v>
      </c>
      <c r="F90" s="145">
        <f>F91+F95+F99+F103+F107</f>
        <v>-3509359.08</v>
      </c>
      <c r="G90" s="124">
        <f t="shared" si="1"/>
        <v>-7648319.02</v>
      </c>
    </row>
    <row r="91" spans="1:7" s="3" customFormat="1" ht="12">
      <c r="A91" s="45" t="s">
        <v>309</v>
      </c>
      <c r="B91" s="46" t="s">
        <v>101</v>
      </c>
      <c r="C91" s="58"/>
      <c r="D91" s="118">
        <f>D93-D94</f>
        <v>0</v>
      </c>
      <c r="E91" s="118">
        <f>E93-E94</f>
        <v>-6294008.46</v>
      </c>
      <c r="F91" s="118">
        <f>F93-F94</f>
        <v>-1026318.59</v>
      </c>
      <c r="G91" s="124">
        <f t="shared" si="1"/>
        <v>-7320327.05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316</v>
      </c>
      <c r="B93" s="49" t="s">
        <v>102</v>
      </c>
      <c r="C93" s="58" t="s">
        <v>100</v>
      </c>
      <c r="D93" s="119">
        <v>209761</v>
      </c>
      <c r="E93" s="119">
        <v>4501206.8</v>
      </c>
      <c r="F93" s="119">
        <v>3863623.94</v>
      </c>
      <c r="G93" s="124">
        <f>SUM(D93:F93)</f>
        <v>8574591.74</v>
      </c>
    </row>
    <row r="94" spans="1:7" s="3" customFormat="1" ht="11.25">
      <c r="A94" s="48" t="s">
        <v>235</v>
      </c>
      <c r="B94" s="46" t="s">
        <v>103</v>
      </c>
      <c r="C94" s="58" t="s">
        <v>104</v>
      </c>
      <c r="D94" s="120">
        <v>209761</v>
      </c>
      <c r="E94" s="120">
        <v>10795215.26</v>
      </c>
      <c r="F94" s="120">
        <v>4889942.53</v>
      </c>
      <c r="G94" s="124">
        <f>SUM(D94:F94)</f>
        <v>15894918.79</v>
      </c>
    </row>
    <row r="95" spans="1:7" s="3" customFormat="1" ht="12">
      <c r="A95" s="45" t="s">
        <v>310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-67290</v>
      </c>
      <c r="G95" s="124">
        <f>SUM(D95:F95)</f>
        <v>-67290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317</v>
      </c>
      <c r="B97" s="49" t="s">
        <v>106</v>
      </c>
      <c r="C97" s="58" t="s">
        <v>101</v>
      </c>
      <c r="D97" s="119"/>
      <c r="E97" s="119"/>
      <c r="F97" s="119">
        <v>19700</v>
      </c>
      <c r="G97" s="124">
        <f>SUM(D97:F97)</f>
        <v>19700</v>
      </c>
    </row>
    <row r="98" spans="1:7" s="3" customFormat="1" ht="11.25">
      <c r="A98" s="48" t="s">
        <v>236</v>
      </c>
      <c r="B98" s="46" t="s">
        <v>107</v>
      </c>
      <c r="C98" s="58" t="s">
        <v>108</v>
      </c>
      <c r="D98" s="120"/>
      <c r="E98" s="120"/>
      <c r="F98" s="120">
        <v>86990</v>
      </c>
      <c r="G98" s="124">
        <f>SUM(D98:F98)</f>
        <v>86990</v>
      </c>
    </row>
    <row r="99" spans="1:7" s="3" customFormat="1" ht="12">
      <c r="A99" s="45" t="s">
        <v>311</v>
      </c>
      <c r="B99" s="46" t="s">
        <v>109</v>
      </c>
      <c r="C99" s="58"/>
      <c r="D99" s="118">
        <f>D101-D102</f>
        <v>0</v>
      </c>
      <c r="E99" s="118">
        <f>E101-E102</f>
        <v>2248519.38</v>
      </c>
      <c r="F99" s="118">
        <f>F101-F102</f>
        <v>0</v>
      </c>
      <c r="G99" s="124">
        <f>SUM(D99:F99)</f>
        <v>2248519.38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318</v>
      </c>
      <c r="B101" s="49" t="s">
        <v>110</v>
      </c>
      <c r="C101" s="58" t="s">
        <v>105</v>
      </c>
      <c r="D101" s="119"/>
      <c r="E101" s="119">
        <v>2248519.38</v>
      </c>
      <c r="F101" s="119"/>
      <c r="G101" s="124">
        <f>SUM(D101:F101)</f>
        <v>2248519.38</v>
      </c>
    </row>
    <row r="102" spans="1:7" s="3" customFormat="1" ht="11.25">
      <c r="A102" s="48" t="s">
        <v>237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312</v>
      </c>
      <c r="B103" s="49" t="s">
        <v>113</v>
      </c>
      <c r="C103" s="58"/>
      <c r="D103" s="123">
        <f>D105-D106</f>
        <v>0</v>
      </c>
      <c r="E103" s="123">
        <f>E105-E106</f>
        <v>-93470.86</v>
      </c>
      <c r="F103" s="123">
        <f>F105-F106</f>
        <v>-2415750.49</v>
      </c>
      <c r="G103" s="124">
        <f>SUM(D103:F103)</f>
        <v>-2509221.35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319</v>
      </c>
      <c r="B105" s="49" t="s">
        <v>114</v>
      </c>
      <c r="C105" s="58" t="s">
        <v>115</v>
      </c>
      <c r="D105" s="119"/>
      <c r="E105" s="119">
        <v>1192666.77</v>
      </c>
      <c r="F105" s="119">
        <v>8653257.09</v>
      </c>
      <c r="G105" s="124">
        <f>SUM(D105:F105)</f>
        <v>9845923.86</v>
      </c>
    </row>
    <row r="106" spans="1:7" s="3" customFormat="1" ht="11.25">
      <c r="A106" s="64" t="s">
        <v>238</v>
      </c>
      <c r="B106" s="46" t="s">
        <v>116</v>
      </c>
      <c r="C106" s="61" t="s">
        <v>117</v>
      </c>
      <c r="D106" s="120"/>
      <c r="E106" s="120">
        <v>1286137.63</v>
      </c>
      <c r="F106" s="120">
        <v>11069007.58</v>
      </c>
      <c r="G106" s="124">
        <f>SUM(D106:F106)</f>
        <v>12355145.21</v>
      </c>
    </row>
    <row r="107" spans="1:7" s="3" customFormat="1" ht="24">
      <c r="A107" s="45" t="s">
        <v>313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320</v>
      </c>
      <c r="B109" s="49" t="s">
        <v>119</v>
      </c>
      <c r="C109" s="58" t="s">
        <v>120</v>
      </c>
      <c r="D109" s="119"/>
      <c r="E109" s="119">
        <v>314223630.47</v>
      </c>
      <c r="F109" s="119">
        <v>304046748.77</v>
      </c>
      <c r="G109" s="124">
        <f>SUM(D109:F109)</f>
        <v>618270379.24</v>
      </c>
    </row>
    <row r="110" spans="1:7" s="3" customFormat="1" ht="12" thickBot="1">
      <c r="A110" s="64" t="s">
        <v>239</v>
      </c>
      <c r="B110" s="62" t="s">
        <v>121</v>
      </c>
      <c r="C110" s="63" t="s">
        <v>120</v>
      </c>
      <c r="D110" s="121"/>
      <c r="E110" s="121">
        <v>314223630.47</v>
      </c>
      <c r="F110" s="121">
        <v>304046748.77</v>
      </c>
      <c r="G110" s="122">
        <f>SUM(D110:F110)</f>
        <v>618270379.24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7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8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9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314</v>
      </c>
      <c r="B116" s="46" t="s">
        <v>123</v>
      </c>
      <c r="C116" s="67"/>
      <c r="D116" s="147">
        <f>D117-D147</f>
        <v>209761</v>
      </c>
      <c r="E116" s="147">
        <f>E117-E147</f>
        <v>-4995648.63</v>
      </c>
      <c r="F116" s="147">
        <f>F117-F147</f>
        <v>-9408123.86</v>
      </c>
      <c r="G116" s="100">
        <f>SUM(D116:F116)</f>
        <v>-14194011.49</v>
      </c>
    </row>
    <row r="117" spans="1:7" s="3" customFormat="1" ht="24">
      <c r="A117" s="68" t="s">
        <v>315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-2543272.52</v>
      </c>
      <c r="F117" s="144">
        <f>F118+F122+F126+F130+F134+F138</f>
        <v>-10682606.84</v>
      </c>
      <c r="G117" s="104">
        <f>SUM(D117:F117)</f>
        <v>-13225879.36</v>
      </c>
    </row>
    <row r="118" spans="1:7" s="3" customFormat="1" ht="12">
      <c r="A118" s="45" t="s">
        <v>240</v>
      </c>
      <c r="B118" s="46" t="s">
        <v>104</v>
      </c>
      <c r="C118" s="74"/>
      <c r="D118" s="118">
        <f>D120-D121</f>
        <v>0</v>
      </c>
      <c r="E118" s="118">
        <f>E120-E121</f>
        <v>-285661.94</v>
      </c>
      <c r="F118" s="118">
        <f>F120-F121</f>
        <v>1030300.62</v>
      </c>
      <c r="G118" s="104">
        <f>SUM(D118:F118)</f>
        <v>744638.68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244</v>
      </c>
      <c r="B120" s="49" t="s">
        <v>125</v>
      </c>
      <c r="C120" s="58" t="s">
        <v>126</v>
      </c>
      <c r="D120" s="119">
        <v>145880731.42</v>
      </c>
      <c r="E120" s="119">
        <v>411812020.4</v>
      </c>
      <c r="F120" s="119">
        <v>311357536.15</v>
      </c>
      <c r="G120" s="111">
        <f>SUM(D120:F120)</f>
        <v>869050287.97</v>
      </c>
    </row>
    <row r="121" spans="1:7" s="3" customFormat="1" ht="11.25">
      <c r="A121" s="64" t="s">
        <v>250</v>
      </c>
      <c r="B121" s="46" t="s">
        <v>127</v>
      </c>
      <c r="C121" s="61" t="s">
        <v>128</v>
      </c>
      <c r="D121" s="120">
        <v>145880731.42</v>
      </c>
      <c r="E121" s="128">
        <v>412097682.34</v>
      </c>
      <c r="F121" s="128">
        <v>310327235.53</v>
      </c>
      <c r="G121" s="104">
        <f>SUM(D121:F121)</f>
        <v>868305649.29</v>
      </c>
    </row>
    <row r="122" spans="1:7" s="3" customFormat="1" ht="12">
      <c r="A122" s="70" t="s">
        <v>241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245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246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251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-20000</v>
      </c>
      <c r="G130" s="104">
        <f>SUM(D130:F130)</f>
        <v>-20000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247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252</v>
      </c>
      <c r="B133" s="46" t="s">
        <v>143</v>
      </c>
      <c r="C133" s="47" t="s">
        <v>144</v>
      </c>
      <c r="D133" s="116"/>
      <c r="E133" s="116"/>
      <c r="F133" s="120">
        <v>20000</v>
      </c>
      <c r="G133" s="104">
        <f>SUM(D133:F133)</f>
        <v>20000</v>
      </c>
    </row>
    <row r="134" spans="1:7" s="3" customFormat="1" ht="12">
      <c r="A134" s="70" t="s">
        <v>242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248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253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243</v>
      </c>
      <c r="B138" s="46" t="s">
        <v>150</v>
      </c>
      <c r="C138" s="51"/>
      <c r="D138" s="112">
        <f>D140-D141</f>
        <v>0</v>
      </c>
      <c r="E138" s="112">
        <f>E140-E141</f>
        <v>-2257610.58</v>
      </c>
      <c r="F138" s="112">
        <f>F140-F141</f>
        <v>-11692907.46</v>
      </c>
      <c r="G138" s="104">
        <f>SUM(D138:F138)</f>
        <v>-13950518.04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249</v>
      </c>
      <c r="B140" s="49" t="s">
        <v>151</v>
      </c>
      <c r="C140" s="47" t="s">
        <v>152</v>
      </c>
      <c r="D140" s="102">
        <v>126479172.69</v>
      </c>
      <c r="E140" s="102">
        <v>351537622.86</v>
      </c>
      <c r="F140" s="119">
        <v>256921584.2</v>
      </c>
      <c r="G140" s="111">
        <f>SUM(D140:F140)</f>
        <v>734938379.75</v>
      </c>
    </row>
    <row r="141" spans="1:7" s="3" customFormat="1" ht="12" thickBot="1">
      <c r="A141" s="48" t="s">
        <v>254</v>
      </c>
      <c r="B141" s="62" t="s">
        <v>153</v>
      </c>
      <c r="C141" s="73" t="s">
        <v>154</v>
      </c>
      <c r="D141" s="129">
        <v>126479172.69</v>
      </c>
      <c r="E141" s="129">
        <v>353795233.44</v>
      </c>
      <c r="F141" s="121">
        <v>268614491.66</v>
      </c>
      <c r="G141" s="122">
        <f>SUM(D141:F141)</f>
        <v>748888897.79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7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8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9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11.25">
      <c r="A147" s="65" t="s">
        <v>255</v>
      </c>
      <c r="B147" s="49" t="s">
        <v>126</v>
      </c>
      <c r="C147" s="47"/>
      <c r="D147" s="143">
        <f>D148+D152+D156</f>
        <v>-209761</v>
      </c>
      <c r="E147" s="143">
        <f>E148+E152+E156</f>
        <v>2452376.11</v>
      </c>
      <c r="F147" s="143">
        <f>F148+F152+F156</f>
        <v>-1274482.98</v>
      </c>
      <c r="G147" s="100">
        <f>SUM(D147:F147)</f>
        <v>968132.13</v>
      </c>
    </row>
    <row r="148" spans="1:7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11.25">
      <c r="A150" s="38" t="s">
        <v>257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11.25">
      <c r="A151" s="64" t="s">
        <v>260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11.25">
      <c r="A154" s="72" t="s">
        <v>258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11.25">
      <c r="A155" s="64" t="s">
        <v>261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2">
      <c r="A156" s="59" t="s">
        <v>256</v>
      </c>
      <c r="B156" s="46" t="s">
        <v>142</v>
      </c>
      <c r="C156" s="47"/>
      <c r="D156" s="112">
        <f>D158-D159</f>
        <v>-209761</v>
      </c>
      <c r="E156" s="112">
        <f>E158-E159</f>
        <v>2452376.11</v>
      </c>
      <c r="F156" s="112">
        <f>F158-F159</f>
        <v>-1274482.98</v>
      </c>
      <c r="G156" s="104">
        <f>SUM(D156:F156)</f>
        <v>968132.13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259</v>
      </c>
      <c r="B158" s="49" t="s">
        <v>166</v>
      </c>
      <c r="C158" s="47" t="s">
        <v>167</v>
      </c>
      <c r="D158" s="102">
        <v>255619241.88</v>
      </c>
      <c r="E158" s="102">
        <v>667880616.51</v>
      </c>
      <c r="F158" s="119">
        <v>408855710.68</v>
      </c>
      <c r="G158" s="111">
        <f>SUM(D158:F158)</f>
        <v>1332355569.07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262</v>
      </c>
      <c r="B159" s="62" t="s">
        <v>168</v>
      </c>
      <c r="C159" s="73" t="s">
        <v>169</v>
      </c>
      <c r="D159" s="129">
        <v>255829002.88</v>
      </c>
      <c r="E159" s="129">
        <v>665428240.4</v>
      </c>
      <c r="F159" s="121">
        <v>410130193.66</v>
      </c>
      <c r="G159" s="122">
        <f>SUM(D159:F159)</f>
        <v>1331387436.94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66"/>
      <c r="C161" s="166"/>
      <c r="D161" s="166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65" t="s">
        <v>185</v>
      </c>
      <c r="C162" s="165"/>
      <c r="D162" s="165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4"/>
      <c r="C164" s="164"/>
      <c r="D164" s="164"/>
      <c r="E164" s="164"/>
      <c r="F164" s="164"/>
      <c r="G164" s="164"/>
      <c r="H164" s="84"/>
      <c r="I164" s="84"/>
      <c r="J164" s="84"/>
    </row>
    <row r="165" spans="1:10" s="80" customFormat="1" ht="11.25" customHeight="1">
      <c r="A165" s="84"/>
      <c r="B165" s="165" t="s">
        <v>182</v>
      </c>
      <c r="C165" s="165"/>
      <c r="D165" s="165"/>
      <c r="E165" s="165"/>
      <c r="F165" s="165"/>
      <c r="G165" s="165"/>
      <c r="H165" s="84"/>
      <c r="J165" s="84"/>
    </row>
    <row r="166" spans="1:10" s="80" customFormat="1" ht="19.5" customHeight="1">
      <c r="A166" s="85" t="s">
        <v>187</v>
      </c>
      <c r="B166" s="166"/>
      <c r="C166" s="166"/>
      <c r="D166" s="166"/>
      <c r="E166" s="86"/>
      <c r="F166" s="166"/>
      <c r="G166" s="166"/>
      <c r="I166" s="84"/>
      <c r="J166" s="84"/>
    </row>
    <row r="167" spans="1:10" s="80" customFormat="1" ht="10.5" customHeight="1">
      <c r="A167" s="85" t="s">
        <v>188</v>
      </c>
      <c r="B167" s="165" t="s">
        <v>189</v>
      </c>
      <c r="C167" s="165"/>
      <c r="D167" s="165"/>
      <c r="E167" s="87" t="s">
        <v>184</v>
      </c>
      <c r="F167" s="165" t="s">
        <v>185</v>
      </c>
      <c r="G167" s="165"/>
      <c r="I167" s="84"/>
      <c r="J167" s="84"/>
    </row>
    <row r="168" spans="1:7" s="80" customFormat="1" ht="30" customHeight="1">
      <c r="A168" s="79" t="s">
        <v>191</v>
      </c>
      <c r="B168" s="166"/>
      <c r="C168" s="166"/>
      <c r="D168" s="166"/>
      <c r="E168" s="166"/>
      <c r="F168" s="166"/>
      <c r="G168" s="99"/>
    </row>
    <row r="169" spans="1:7" s="80" customFormat="1" ht="10.5" customHeight="1">
      <c r="A169" s="81" t="s">
        <v>186</v>
      </c>
      <c r="B169" s="165" t="s">
        <v>189</v>
      </c>
      <c r="C169" s="165"/>
      <c r="D169" s="165"/>
      <c r="E169" s="165" t="s">
        <v>185</v>
      </c>
      <c r="F169" s="165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2011-06-24T08:15:11Z</dcterms:created>
  <dcterms:modified xsi:type="dcterms:W3CDTF">2018-03-06T03:58:39Z</dcterms:modified>
  <cp:category/>
  <cp:version/>
  <cp:contentType/>
  <cp:contentStatus/>
</cp:coreProperties>
</file>